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ABF Soccer Tasks (2007)" sheetId="1" r:id="rId1"/>
  </sheets>
  <definedNames>
    <definedName name="_xlnm._FilterDatabase" localSheetId="0" hidden="1">'AABF Soccer Tasks (2007)'!$A$1:$F$57</definedName>
    <definedName name="_xlnm.Print_Titles" localSheetId="0">'AABF Soccer Tasks (2007)'!$1:$1</definedName>
  </definedNames>
  <calcPr fullCalcOnLoad="1"/>
</workbook>
</file>

<file path=xl/sharedStrings.xml><?xml version="1.0" encoding="utf-8"?>
<sst xmlns="http://schemas.openxmlformats.org/spreadsheetml/2006/main" count="232" uniqueCount="84">
  <si>
    <t>Suspense Date</t>
  </si>
  <si>
    <t>Action Item</t>
  </si>
  <si>
    <t>Status</t>
  </si>
  <si>
    <t>Notes</t>
  </si>
  <si>
    <t>Open</t>
  </si>
  <si>
    <t>Taylor</t>
  </si>
  <si>
    <t>Category</t>
  </si>
  <si>
    <t>Website</t>
  </si>
  <si>
    <t>Season Setup</t>
  </si>
  <si>
    <t>Reserve fields in BF Regional Park</t>
  </si>
  <si>
    <t>Registration</t>
  </si>
  <si>
    <t>Create Registration Form</t>
  </si>
  <si>
    <t>Make copies of Registration Form</t>
  </si>
  <si>
    <t>Post Registration Form on Website</t>
  </si>
  <si>
    <t>Distribute Registration Form</t>
  </si>
  <si>
    <t>Change AABF Voicemail message</t>
  </si>
  <si>
    <t>All</t>
  </si>
  <si>
    <t>Corporation</t>
  </si>
  <si>
    <t>File Annual Report with CO SOS</t>
  </si>
  <si>
    <t>Season End</t>
  </si>
  <si>
    <t>Order Coaches Gifts</t>
  </si>
  <si>
    <t>Take Team Photos</t>
  </si>
  <si>
    <t>Post Team Photos on Website</t>
  </si>
  <si>
    <t>Submit Insurance Form and Payment</t>
  </si>
  <si>
    <t>Create Season Roster</t>
  </si>
  <si>
    <t>First Aid Kit, Cones, Balls, Bags, Nets</t>
  </si>
  <si>
    <t>Inventory and Evaluate Equipment and determine whether we need to purchase any equipment</t>
  </si>
  <si>
    <t>Update Code of Conduct</t>
  </si>
  <si>
    <t>Update Rules</t>
  </si>
  <si>
    <t>Post Code of Conduct on Website</t>
  </si>
  <si>
    <t>Post Rules on Website</t>
  </si>
  <si>
    <t>Post Season Schedule on Website</t>
  </si>
  <si>
    <t>Update Board Members on Website</t>
  </si>
  <si>
    <t>Update Calendar of Events on Website</t>
  </si>
  <si>
    <t>Order Awards for Players</t>
  </si>
  <si>
    <t>Publish articles in local newspapers</t>
  </si>
  <si>
    <t>Treasurer</t>
  </si>
  <si>
    <t>Board</t>
  </si>
  <si>
    <t>Can file electronically at http://www.sos.state.co.us</t>
  </si>
  <si>
    <t>Define logo and colors</t>
  </si>
  <si>
    <t>Order Shirts and Socks</t>
  </si>
  <si>
    <t>2 weeks prior to coaches clinic</t>
  </si>
  <si>
    <t>Recruit Coaches and Division Coordinators</t>
  </si>
  <si>
    <t>Registration Deadline</t>
  </si>
  <si>
    <t>Registration, Coaches Clinic, Players Clinic, Practice, Games, Soccer Festival</t>
  </si>
  <si>
    <t>Registration Forms to Thursday Folders</t>
  </si>
  <si>
    <t>Conduct Registration Night at EWE</t>
  </si>
  <si>
    <t>Distribute Shirts</t>
  </si>
  <si>
    <t>Distribute at Players Clinic</t>
  </si>
  <si>
    <t>Conduct Coaches Clinic</t>
  </si>
  <si>
    <t>Conduct Players Clinic</t>
  </si>
  <si>
    <t>Season Opens</t>
  </si>
  <si>
    <t>Open Practice Begins</t>
  </si>
  <si>
    <t>Open Practice Ends</t>
  </si>
  <si>
    <t>Black Forest Parade</t>
  </si>
  <si>
    <t>Conduct End of Season Surveys</t>
  </si>
  <si>
    <t>Specify Board Member coverage for each Game</t>
  </si>
  <si>
    <t>Season Ends</t>
  </si>
  <si>
    <t>Sort Registration Forms</t>
  </si>
  <si>
    <t>Registration Data Entered into Database</t>
  </si>
  <si>
    <t>Conduct Election for Vice Chairperson and Secretary</t>
  </si>
  <si>
    <t>Soccer Festival</t>
  </si>
  <si>
    <t>Collect and Store Equipment</t>
  </si>
  <si>
    <t>Provide End of Season Financials to Board</t>
  </si>
  <si>
    <t>Board Meeting</t>
  </si>
  <si>
    <t>Secretary</t>
  </si>
  <si>
    <t>Responsible Party</t>
  </si>
  <si>
    <t>PTO Event</t>
  </si>
  <si>
    <t>Referee Training</t>
  </si>
  <si>
    <t>Interview and select Head Referee</t>
  </si>
  <si>
    <t>Post Referee Ad on Website</t>
  </si>
  <si>
    <t>Prepare Referee Application</t>
  </si>
  <si>
    <t>Season Review Meeting</t>
  </si>
  <si>
    <t>Coaches</t>
  </si>
  <si>
    <t>Organize Players Clinic</t>
  </si>
  <si>
    <t>Organize Coaches Clinic</t>
  </si>
  <si>
    <t>Define Season Calendar and Assign Board Responsibilities</t>
  </si>
  <si>
    <t>Define, present, and pick from Uniform (Referee, Player, Goalkeeper Penney) and Sock options</t>
  </si>
  <si>
    <t>Renew AABF P.O. Box</t>
  </si>
  <si>
    <t>Annual Payment Due to Alpha Page Voicemail</t>
  </si>
  <si>
    <t>Manzione</t>
  </si>
  <si>
    <t>Thomas</t>
  </si>
  <si>
    <t>N/A</t>
  </si>
  <si>
    <t>Closed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</si>
</sst>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/dd/yy;@"/>
    <numFmt numFmtId="166" formatCode="[$-409]dddd\,\ mmmm\ dd\,\ yyyy"/>
    <numFmt numFmtId="167" formatCode="[$-F800]dddd\,\ mmmm\ dd\,\ yyyy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167" fontId="1" fillId="0" borderId="2" xfId="0" applyNumberFormat="1" applyFont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>
          <bgColor rgb="FFFF99CC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="80" zoomScaleNormal="80" workbookViewId="0" topLeftCell="A1">
      <selection activeCell="A1" sqref="A1"/>
    </sheetView>
  </sheetViews>
  <sheetFormatPr defaultColWidth="9.140625" defaultRowHeight="30" customHeight="1"/>
  <cols>
    <col min="1" max="1" width="21.421875" style="3" bestFit="1" customWidth="1"/>
    <col min="2" max="2" width="51.57421875" style="1" customWidth="1"/>
    <col min="3" max="3" width="13.57421875" style="2" bestFit="1" customWidth="1"/>
    <col min="4" max="4" width="30.140625" style="13" bestFit="1" customWidth="1"/>
    <col min="5" max="5" width="13.140625" style="7" bestFit="1" customWidth="1"/>
    <col min="6" max="6" width="46.00390625" style="9" customWidth="1"/>
    <col min="7" max="16384" width="9.140625" style="3" customWidth="1"/>
  </cols>
  <sheetData>
    <row r="1" spans="1:6" s="5" customFormat="1" ht="30" customHeight="1" thickBot="1">
      <c r="A1" s="5" t="s">
        <v>6</v>
      </c>
      <c r="B1" s="4" t="s">
        <v>1</v>
      </c>
      <c r="C1" s="6" t="s">
        <v>66</v>
      </c>
      <c r="D1" s="12" t="s">
        <v>0</v>
      </c>
      <c r="E1" s="6" t="s">
        <v>2</v>
      </c>
      <c r="F1" s="8" t="s">
        <v>3</v>
      </c>
    </row>
    <row r="2" spans="1:5" ht="30" customHeight="1" thickTop="1">
      <c r="A2" s="3" t="s">
        <v>17</v>
      </c>
      <c r="B2" s="1" t="s">
        <v>78</v>
      </c>
      <c r="C2" s="14" t="s">
        <v>36</v>
      </c>
      <c r="D2" s="13">
        <f>IF(EXACT(E2,"Open"),DATEVALUE("1/27/2007"),"")</f>
        <v>39109</v>
      </c>
      <c r="E2" s="7" t="s">
        <v>4</v>
      </c>
    </row>
    <row r="3" spans="1:6" ht="30" customHeight="1">
      <c r="A3" s="3" t="s">
        <v>8</v>
      </c>
      <c r="B3" s="1" t="s">
        <v>76</v>
      </c>
      <c r="C3" s="2" t="s">
        <v>37</v>
      </c>
      <c r="D3" s="13">
        <f>IF(EXACT(E3,"Open"),DATEVALUE("3/6/2007"),"")</f>
        <v>39147</v>
      </c>
      <c r="E3" s="7" t="s">
        <v>4</v>
      </c>
      <c r="F3" s="9" t="s">
        <v>44</v>
      </c>
    </row>
    <row r="4" spans="1:6" ht="30" customHeight="1">
      <c r="A4" s="3" t="s">
        <v>8</v>
      </c>
      <c r="B4" s="1" t="s">
        <v>26</v>
      </c>
      <c r="C4" s="14" t="s">
        <v>37</v>
      </c>
      <c r="D4" s="13">
        <f>IF(EXACT(E4,"Open"),DATEVALUE("3/6/2007"),"")</f>
        <v>39147</v>
      </c>
      <c r="E4" s="7" t="s">
        <v>4</v>
      </c>
      <c r="F4" s="9" t="s">
        <v>25</v>
      </c>
    </row>
    <row r="5" spans="1:5" ht="30" customHeight="1">
      <c r="A5" s="3" t="s">
        <v>10</v>
      </c>
      <c r="B5" s="1" t="s">
        <v>11</v>
      </c>
      <c r="C5" s="14" t="s">
        <v>80</v>
      </c>
      <c r="D5" s="13">
        <f>IF(EXACT(E5,"Open"),DATEVALUE("3/6/2007"),"")</f>
        <v>39147</v>
      </c>
      <c r="E5" s="7" t="s">
        <v>4</v>
      </c>
    </row>
    <row r="6" spans="1:6" ht="30" customHeight="1">
      <c r="A6" s="3" t="s">
        <v>8</v>
      </c>
      <c r="B6" s="1" t="s">
        <v>77</v>
      </c>
      <c r="C6" s="14" t="s">
        <v>81</v>
      </c>
      <c r="D6" s="13">
        <f>IF(EXACT(E6,"Open"),DATEVALUE("3/6/2007"),"")</f>
        <v>39147</v>
      </c>
      <c r="E6" s="7" t="s">
        <v>4</v>
      </c>
      <c r="F6" s="9" t="s">
        <v>39</v>
      </c>
    </row>
    <row r="7" spans="1:6" ht="30" customHeight="1">
      <c r="A7" s="3" t="s">
        <v>17</v>
      </c>
      <c r="B7" s="1" t="s">
        <v>18</v>
      </c>
      <c r="C7" s="2" t="s">
        <v>36</v>
      </c>
      <c r="D7" s="13">
        <f>IF(EXACT(E7,"Open"),DATEVALUE("3/31/2007"),"")</f>
        <v>39172</v>
      </c>
      <c r="E7" s="7" t="s">
        <v>4</v>
      </c>
      <c r="F7" s="9" t="s">
        <v>38</v>
      </c>
    </row>
    <row r="8" spans="1:5" ht="30" customHeight="1">
      <c r="A8" s="3" t="s">
        <v>8</v>
      </c>
      <c r="B8" s="1" t="s">
        <v>71</v>
      </c>
      <c r="C8" s="2" t="s">
        <v>37</v>
      </c>
      <c r="D8" s="13">
        <f>IF(EXACT(E8,"Open"),DATEVALUE("4/3/2007"),"")</f>
        <v>39175</v>
      </c>
      <c r="E8" s="7" t="s">
        <v>4</v>
      </c>
    </row>
    <row r="9" spans="1:5" ht="30" customHeight="1">
      <c r="A9" s="3" t="s">
        <v>17</v>
      </c>
      <c r="B9" s="1" t="s">
        <v>64</v>
      </c>
      <c r="C9" s="14" t="s">
        <v>37</v>
      </c>
      <c r="D9" s="13">
        <f>IF(EXACT(E9,"Open"),DATEVALUE("4/3/2007"),"")</f>
        <v>39175</v>
      </c>
      <c r="E9" s="7" t="s">
        <v>4</v>
      </c>
    </row>
    <row r="10" spans="1:5" ht="30" customHeight="1">
      <c r="A10" s="3" t="s">
        <v>8</v>
      </c>
      <c r="B10" s="1" t="s">
        <v>27</v>
      </c>
      <c r="C10" s="14" t="s">
        <v>5</v>
      </c>
      <c r="D10" s="13">
        <f>IF(EXACT(E10,"Open"),DATEVALUE("4/5/2007"),"")</f>
        <v>39177</v>
      </c>
      <c r="E10" s="7" t="s">
        <v>4</v>
      </c>
    </row>
    <row r="11" spans="1:5" ht="30" customHeight="1">
      <c r="A11" s="3" t="s">
        <v>8</v>
      </c>
      <c r="B11" s="1" t="s">
        <v>28</v>
      </c>
      <c r="C11" s="14" t="s">
        <v>5</v>
      </c>
      <c r="D11" s="13">
        <f>IF(EXACT(E11,"Open"),DATEVALUE("4/5/2007"),"")</f>
        <v>39177</v>
      </c>
      <c r="E11" s="7" t="s">
        <v>4</v>
      </c>
    </row>
    <row r="12" spans="1:5" ht="30" customHeight="1">
      <c r="A12" s="3" t="s">
        <v>10</v>
      </c>
      <c r="B12" s="1" t="s">
        <v>12</v>
      </c>
      <c r="C12" s="14" t="s">
        <v>5</v>
      </c>
      <c r="D12" s="13">
        <f>IF(EXACT(E12,"Open"),DATEVALUE("4/5/2007"),"")</f>
        <v>39177</v>
      </c>
      <c r="E12" s="7" t="s">
        <v>4</v>
      </c>
    </row>
    <row r="13" spans="1:5" ht="30" customHeight="1">
      <c r="A13" s="3" t="s">
        <v>8</v>
      </c>
      <c r="B13" s="1" t="s">
        <v>15</v>
      </c>
      <c r="C13" s="14" t="s">
        <v>81</v>
      </c>
      <c r="D13" s="13">
        <f>IF(EXACT(E13,"Open"),DATEVALUE("4/5/2007"),"")</f>
        <v>39177</v>
      </c>
      <c r="E13" s="7" t="s">
        <v>4</v>
      </c>
    </row>
    <row r="14" spans="1:5" ht="30" customHeight="1">
      <c r="A14" s="3" t="s">
        <v>8</v>
      </c>
      <c r="B14" s="1" t="s">
        <v>69</v>
      </c>
      <c r="C14" s="2" t="s">
        <v>37</v>
      </c>
      <c r="D14" s="13">
        <f>IF(EXACT(E14,"Open"),DATEVALUE("5/1/2007"),"")</f>
        <v>39203</v>
      </c>
      <c r="E14" s="7" t="s">
        <v>4</v>
      </c>
    </row>
    <row r="15" spans="1:5" ht="30" customHeight="1">
      <c r="A15" s="3" t="s">
        <v>17</v>
      </c>
      <c r="B15" s="1" t="s">
        <v>64</v>
      </c>
      <c r="C15" s="14" t="s">
        <v>37</v>
      </c>
      <c r="D15" s="13">
        <f>IF(EXACT(E15,"Open"),DATEVALUE("5/1/2007"),"")</f>
        <v>39203</v>
      </c>
      <c r="E15" s="7" t="s">
        <v>4</v>
      </c>
    </row>
    <row r="16" spans="1:5" ht="30" customHeight="1">
      <c r="A16" s="3" t="s">
        <v>7</v>
      </c>
      <c r="B16" s="1" t="s">
        <v>13</v>
      </c>
      <c r="C16" s="2" t="s">
        <v>5</v>
      </c>
      <c r="D16" s="13">
        <f>IF(EXACT(E16,"Open"),DATEVALUE("5/1/2007"),"")</f>
        <v>39203</v>
      </c>
      <c r="E16" s="7" t="s">
        <v>4</v>
      </c>
    </row>
    <row r="17" spans="1:5" ht="30" customHeight="1">
      <c r="A17" s="3" t="s">
        <v>8</v>
      </c>
      <c r="B17" s="1" t="s">
        <v>35</v>
      </c>
      <c r="C17" s="11"/>
      <c r="D17" s="13">
        <f>IF(EXACT(E17,"Open"),DATEVALUE("5/1/2007"),"")</f>
        <v>39203</v>
      </c>
      <c r="E17" s="7" t="s">
        <v>4</v>
      </c>
    </row>
    <row r="18" spans="1:5" ht="30" customHeight="1">
      <c r="A18" s="3" t="s">
        <v>10</v>
      </c>
      <c r="B18" s="1" t="s">
        <v>45</v>
      </c>
      <c r="C18" s="14" t="s">
        <v>81</v>
      </c>
      <c r="D18" s="13">
        <f>IF(EXACT(E18,"Open"),DATEVALUE("5/2/2007"),"")</f>
        <v>39204</v>
      </c>
      <c r="E18" s="7" t="s">
        <v>4</v>
      </c>
    </row>
    <row r="19" spans="1:5" ht="30" customHeight="1">
      <c r="A19" s="3" t="s">
        <v>8</v>
      </c>
      <c r="B19" s="1" t="s">
        <v>75</v>
      </c>
      <c r="C19" s="11" t="s">
        <v>80</v>
      </c>
      <c r="D19" s="13">
        <f>IF(EXACT(E19,"Open"),DATEVALUE("5/3/2007"),"")</f>
        <v>39205</v>
      </c>
      <c r="E19" s="7" t="s">
        <v>4</v>
      </c>
    </row>
    <row r="20" spans="1:5" ht="30" customHeight="1">
      <c r="A20" s="3" t="s">
        <v>7</v>
      </c>
      <c r="B20" s="1" t="s">
        <v>70</v>
      </c>
      <c r="C20" s="2" t="s">
        <v>5</v>
      </c>
      <c r="D20" s="13">
        <f>IF(EXACT(E20,"Open"),DATEVALUE("5/3/2007"),"")</f>
        <v>39205</v>
      </c>
      <c r="E20" s="7" t="s">
        <v>4</v>
      </c>
    </row>
    <row r="21" spans="1:5" ht="30" customHeight="1">
      <c r="A21" s="3" t="s">
        <v>7</v>
      </c>
      <c r="B21" s="1" t="s">
        <v>29</v>
      </c>
      <c r="C21" s="2" t="s">
        <v>5</v>
      </c>
      <c r="D21" s="13">
        <f>IF(EXACT(E21,"Open"),DATEVALUE("5/6/2007"),"")</f>
        <v>39208</v>
      </c>
      <c r="E21" s="7" t="s">
        <v>4</v>
      </c>
    </row>
    <row r="22" spans="1:5" ht="30" customHeight="1">
      <c r="A22" s="3" t="s">
        <v>7</v>
      </c>
      <c r="B22" s="1" t="s">
        <v>30</v>
      </c>
      <c r="C22" s="2" t="s">
        <v>5</v>
      </c>
      <c r="D22" s="13">
        <f>IF(EXACT(E22,"Open"),DATEVALUE("5/6/2007"),"")</f>
        <v>39208</v>
      </c>
      <c r="E22" s="7" t="s">
        <v>4</v>
      </c>
    </row>
    <row r="23" spans="1:5" ht="30" customHeight="1">
      <c r="A23" s="3" t="s">
        <v>7</v>
      </c>
      <c r="B23" s="1" t="s">
        <v>31</v>
      </c>
      <c r="C23" s="2" t="s">
        <v>5</v>
      </c>
      <c r="D23" s="13">
        <f>IF(EXACT(E23,"Open"),DATEVALUE("5/6/2007"),"")</f>
        <v>39208</v>
      </c>
      <c r="E23" s="7" t="s">
        <v>4</v>
      </c>
    </row>
    <row r="24" spans="1:5" ht="30" customHeight="1">
      <c r="A24" s="3" t="s">
        <v>7</v>
      </c>
      <c r="B24" s="1" t="s">
        <v>32</v>
      </c>
      <c r="C24" s="2" t="s">
        <v>5</v>
      </c>
      <c r="D24" s="13">
        <f>IF(EXACT(E24,"Open"),DATEVALUE("5/6/2007"),"")</f>
        <v>39208</v>
      </c>
      <c r="E24" s="7" t="s">
        <v>4</v>
      </c>
    </row>
    <row r="25" spans="1:5" ht="30" customHeight="1">
      <c r="A25" s="3" t="s">
        <v>7</v>
      </c>
      <c r="B25" s="1" t="s">
        <v>33</v>
      </c>
      <c r="C25" s="2" t="s">
        <v>5</v>
      </c>
      <c r="D25" s="13">
        <f>IF(EXACT(E25,"Open"),DATEVALUE("5/6/2007"),"")</f>
        <v>39208</v>
      </c>
      <c r="E25" s="7" t="s">
        <v>4</v>
      </c>
    </row>
    <row r="26" spans="1:6" ht="30" customHeight="1">
      <c r="A26" s="3" t="s">
        <v>8</v>
      </c>
      <c r="B26" s="1" t="s">
        <v>40</v>
      </c>
      <c r="C26" s="14" t="s">
        <v>81</v>
      </c>
      <c r="D26" s="13">
        <f>IF(EXACT(E26,"Open"),DATEVALUE("5/7/2007"),"")</f>
        <v>39209</v>
      </c>
      <c r="E26" s="7" t="s">
        <v>4</v>
      </c>
      <c r="F26" s="9" t="s">
        <v>41</v>
      </c>
    </row>
    <row r="27" spans="1:5" ht="30" customHeight="1">
      <c r="A27" s="3" t="s">
        <v>8</v>
      </c>
      <c r="B27" s="1" t="s">
        <v>74</v>
      </c>
      <c r="C27" s="11" t="s">
        <v>80</v>
      </c>
      <c r="D27" s="13">
        <f>IF(EXACT(E27,"Open"),DATEVALUE("5/10/2007"),"")</f>
        <v>39212</v>
      </c>
      <c r="E27" s="7" t="s">
        <v>4</v>
      </c>
    </row>
    <row r="28" spans="1:6" ht="30" customHeight="1">
      <c r="A28" s="3" t="s">
        <v>10</v>
      </c>
      <c r="B28" s="1" t="s">
        <v>46</v>
      </c>
      <c r="C28" s="14" t="s">
        <v>5</v>
      </c>
      <c r="D28" s="13">
        <f>IF(EXACT(E28,"Open"),DATEVALUE("5/10/2007"),"")</f>
        <v>39212</v>
      </c>
      <c r="E28" s="7" t="s">
        <v>4</v>
      </c>
      <c r="F28" s="9" t="s">
        <v>67</v>
      </c>
    </row>
    <row r="29" spans="1:5" ht="30" customHeight="1">
      <c r="A29" s="3" t="s">
        <v>8</v>
      </c>
      <c r="B29" s="1" t="s">
        <v>42</v>
      </c>
      <c r="C29" s="14" t="s">
        <v>16</v>
      </c>
      <c r="D29" s="13">
        <f>IF(EXACT(E29,"Open"),DATEVALUE("5/11/2007"),"")</f>
        <v>39213</v>
      </c>
      <c r="E29" s="7" t="s">
        <v>4</v>
      </c>
    </row>
    <row r="30" spans="1:5" ht="30" customHeight="1">
      <c r="A30" s="3" t="s">
        <v>10</v>
      </c>
      <c r="B30" s="1" t="s">
        <v>14</v>
      </c>
      <c r="C30" s="2" t="s">
        <v>16</v>
      </c>
      <c r="D30" s="13">
        <f>IF(EXACT(E30,"Open"),DATEVALUE("5/11/2007"),"")</f>
        <v>39213</v>
      </c>
      <c r="E30" s="7" t="s">
        <v>4</v>
      </c>
    </row>
    <row r="31" spans="1:5" ht="30" customHeight="1">
      <c r="A31" s="3" t="s">
        <v>10</v>
      </c>
      <c r="B31" s="1" t="s">
        <v>58</v>
      </c>
      <c r="C31" s="11" t="s">
        <v>16</v>
      </c>
      <c r="D31" s="13">
        <f>IF(EXACT(E31,"Open"),DATEVALUE("5/30/2007"),"")</f>
        <v>39232</v>
      </c>
      <c r="E31" s="7" t="s">
        <v>4</v>
      </c>
    </row>
    <row r="32" spans="1:5" ht="30" customHeight="1">
      <c r="A32" s="3" t="s">
        <v>10</v>
      </c>
      <c r="B32" s="1" t="s">
        <v>59</v>
      </c>
      <c r="C32" s="11" t="s">
        <v>16</v>
      </c>
      <c r="D32" s="13">
        <f>IF(EXACT(E32,"Open"),DATEVALUE("5/30/2007"),"")</f>
        <v>39232</v>
      </c>
      <c r="E32" s="7" t="s">
        <v>4</v>
      </c>
    </row>
    <row r="33" spans="1:5" ht="30" customHeight="1">
      <c r="A33" s="3" t="s">
        <v>10</v>
      </c>
      <c r="B33" s="1" t="s">
        <v>43</v>
      </c>
      <c r="C33" s="14" t="s">
        <v>82</v>
      </c>
      <c r="D33" s="13">
        <f>IF(EXACT(E33,"Open"),DATEVALUE("5/30/2007"),"")</f>
        <v>39232</v>
      </c>
      <c r="E33" s="7" t="s">
        <v>4</v>
      </c>
    </row>
    <row r="34" spans="1:5" ht="30" customHeight="1">
      <c r="A34" s="3" t="s">
        <v>8</v>
      </c>
      <c r="B34" s="1" t="s">
        <v>24</v>
      </c>
      <c r="C34" s="11" t="s">
        <v>16</v>
      </c>
      <c r="D34" s="13">
        <f>IF(EXACT(E34,"Open"),DATEVALUE("6/1/2007"),"")</f>
        <v>39234</v>
      </c>
      <c r="E34" s="7" t="s">
        <v>4</v>
      </c>
    </row>
    <row r="35" spans="1:5" ht="30" customHeight="1">
      <c r="A35" s="3" t="s">
        <v>8</v>
      </c>
      <c r="B35" s="1" t="s">
        <v>49</v>
      </c>
      <c r="C35" s="11" t="s">
        <v>80</v>
      </c>
      <c r="D35" s="13">
        <f>IF(EXACT(E35,"Open"),DATEVALUE("6/2/2007"),"")</f>
        <v>39235</v>
      </c>
      <c r="E35" s="7" t="s">
        <v>4</v>
      </c>
    </row>
    <row r="36" spans="1:5" ht="30" customHeight="1">
      <c r="A36" s="3" t="s">
        <v>8</v>
      </c>
      <c r="B36" s="1" t="s">
        <v>68</v>
      </c>
      <c r="C36" s="11"/>
      <c r="D36" s="13">
        <f>IF(EXACT(E36,"Open"),DATEVALUE("6/2/2007"),"")</f>
        <v>39235</v>
      </c>
      <c r="E36" s="7" t="s">
        <v>4</v>
      </c>
    </row>
    <row r="37" spans="1:5" ht="30" customHeight="1">
      <c r="A37" s="3" t="s">
        <v>17</v>
      </c>
      <c r="B37" s="1" t="s">
        <v>64</v>
      </c>
      <c r="C37" s="14" t="s">
        <v>37</v>
      </c>
      <c r="D37" s="13">
        <f>IF(EXACT(E37,"Open"),DATEVALUE("6/5/2007"),"")</f>
        <v>39238</v>
      </c>
      <c r="E37" s="7" t="s">
        <v>4</v>
      </c>
    </row>
    <row r="38" spans="1:5" ht="30" customHeight="1">
      <c r="A38" s="3" t="s">
        <v>8</v>
      </c>
      <c r="B38" s="1" t="s">
        <v>50</v>
      </c>
      <c r="C38" s="11" t="s">
        <v>80</v>
      </c>
      <c r="D38" s="13">
        <f>IF(EXACT(E38,"Open"),DATEVALUE("6/9/2007"),"")</f>
        <v>39242</v>
      </c>
      <c r="E38" s="7" t="s">
        <v>4</v>
      </c>
    </row>
    <row r="39" spans="1:6" ht="30" customHeight="1">
      <c r="A39" s="3" t="s">
        <v>8</v>
      </c>
      <c r="B39" s="1" t="s">
        <v>47</v>
      </c>
      <c r="C39" s="11" t="s">
        <v>81</v>
      </c>
      <c r="D39" s="13">
        <f>IF(EXACT(E39,"Open"),DATEVALUE("6/9/2007"),"")</f>
        <v>39242</v>
      </c>
      <c r="E39" s="7" t="s">
        <v>4</v>
      </c>
      <c r="F39" s="9" t="s">
        <v>48</v>
      </c>
    </row>
    <row r="40" spans="1:5" ht="30" customHeight="1">
      <c r="A40" s="3" t="s">
        <v>8</v>
      </c>
      <c r="B40" s="1" t="s">
        <v>52</v>
      </c>
      <c r="C40" s="14"/>
      <c r="D40" s="13">
        <f>IF(EXACT(E40,"Open"),DATEVALUE("6/11/2007"),"")</f>
        <v>39244</v>
      </c>
      <c r="E40" s="7" t="s">
        <v>4</v>
      </c>
    </row>
    <row r="41" spans="1:5" ht="30" customHeight="1">
      <c r="A41" s="3" t="s">
        <v>8</v>
      </c>
      <c r="B41" s="1" t="s">
        <v>23</v>
      </c>
      <c r="C41" s="11"/>
      <c r="D41" s="13">
        <f>IF(EXACT(E41,"Open"),DATEVALUE("6/14/2007"),"")</f>
        <v>39247</v>
      </c>
      <c r="E41" s="7" t="s">
        <v>4</v>
      </c>
    </row>
    <row r="42" spans="1:5" ht="30" customHeight="1">
      <c r="A42" s="3" t="s">
        <v>8</v>
      </c>
      <c r="B42" s="1" t="s">
        <v>53</v>
      </c>
      <c r="C42" s="14"/>
      <c r="D42" s="13">
        <f>IF(EXACT(E42,"Open"),DATEVALUE("6/15/2007"),"")</f>
        <v>39248</v>
      </c>
      <c r="E42" s="7" t="s">
        <v>4</v>
      </c>
    </row>
    <row r="43" spans="1:5" ht="30" customHeight="1">
      <c r="A43" s="3" t="s">
        <v>8</v>
      </c>
      <c r="B43" s="1" t="s">
        <v>56</v>
      </c>
      <c r="C43" s="14" t="s">
        <v>37</v>
      </c>
      <c r="D43" s="13">
        <f>IF(EXACT(E43,"Open"),DATEVALUE("6/18/2007"),"")</f>
        <v>39251</v>
      </c>
      <c r="E43" s="7" t="s">
        <v>4</v>
      </c>
    </row>
    <row r="44" spans="1:5" ht="30" customHeight="1">
      <c r="A44" s="3" t="s">
        <v>8</v>
      </c>
      <c r="B44" s="1" t="s">
        <v>51</v>
      </c>
      <c r="C44" s="14"/>
      <c r="D44" s="13">
        <f>IF(EXACT(E44,"Open"),DATEVALUE("6/18/2007"),"")</f>
        <v>39251</v>
      </c>
      <c r="E44" s="7" t="s">
        <v>4</v>
      </c>
    </row>
    <row r="45" spans="1:5" ht="30" customHeight="1">
      <c r="A45" s="3" t="s">
        <v>17</v>
      </c>
      <c r="B45" s="1" t="s">
        <v>60</v>
      </c>
      <c r="C45" s="14" t="s">
        <v>65</v>
      </c>
      <c r="D45" s="13">
        <f>IF(EXACT(E45,"Open"),DATEVALUE("6/29/2007"),"")</f>
        <v>39262</v>
      </c>
      <c r="E45" s="7" t="s">
        <v>4</v>
      </c>
    </row>
    <row r="46" spans="1:5" ht="30" customHeight="1">
      <c r="A46" s="3" t="s">
        <v>19</v>
      </c>
      <c r="B46" s="1" t="s">
        <v>20</v>
      </c>
      <c r="C46" s="11"/>
      <c r="D46" s="13">
        <f>IF(EXACT(E46,"Open"),DATEVALUE("7/4/2007"),"")</f>
        <v>39267</v>
      </c>
      <c r="E46" s="7" t="s">
        <v>4</v>
      </c>
    </row>
    <row r="47" spans="1:5" ht="30" customHeight="1">
      <c r="A47" s="3" t="s">
        <v>19</v>
      </c>
      <c r="B47" s="1" t="s">
        <v>34</v>
      </c>
      <c r="C47" s="11"/>
      <c r="D47" s="13">
        <f>IF(EXACT(E47,"Open"),DATEVALUE("7/4/2007"),"")</f>
        <v>39267</v>
      </c>
      <c r="E47" s="7" t="s">
        <v>4</v>
      </c>
    </row>
    <row r="48" spans="1:5" ht="30" customHeight="1">
      <c r="A48" s="3" t="s">
        <v>19</v>
      </c>
      <c r="B48" s="1" t="s">
        <v>21</v>
      </c>
      <c r="C48" s="11"/>
      <c r="D48" s="13">
        <f>IF(EXACT(E48,"Open"),DATEVALUE("7/20/2007"),"")</f>
        <v>39283</v>
      </c>
      <c r="E48" s="7" t="s">
        <v>4</v>
      </c>
    </row>
    <row r="49" spans="1:5" ht="30" customHeight="1">
      <c r="A49" s="3" t="s">
        <v>19</v>
      </c>
      <c r="B49" s="1" t="s">
        <v>55</v>
      </c>
      <c r="C49" s="11"/>
      <c r="D49" s="13">
        <f>IF(EXACT(E49,"Open"),DATEVALUE("7/20/2007"),"")</f>
        <v>39283</v>
      </c>
      <c r="E49" s="7" t="s">
        <v>4</v>
      </c>
    </row>
    <row r="50" spans="1:5" ht="30" customHeight="1">
      <c r="A50" s="3" t="s">
        <v>19</v>
      </c>
      <c r="B50" s="1" t="s">
        <v>57</v>
      </c>
      <c r="C50" s="14"/>
      <c r="D50" s="13">
        <f>IF(EXACT(E50,"Open"),DATEVALUE("7/27/2007"),"")</f>
        <v>39290</v>
      </c>
      <c r="E50" s="7" t="s">
        <v>4</v>
      </c>
    </row>
    <row r="51" spans="1:5" ht="30" customHeight="1">
      <c r="A51" s="3" t="s">
        <v>19</v>
      </c>
      <c r="B51" s="1" t="s">
        <v>61</v>
      </c>
      <c r="C51" s="14"/>
      <c r="D51" s="13">
        <f>IF(EXACT(E51,"Open"),DATEVALUE("7/27/2007"),"")</f>
        <v>39290</v>
      </c>
      <c r="E51" s="7" t="s">
        <v>4</v>
      </c>
    </row>
    <row r="52" spans="1:5" ht="30" customHeight="1">
      <c r="A52" s="3" t="s">
        <v>17</v>
      </c>
      <c r="B52" s="1" t="s">
        <v>62</v>
      </c>
      <c r="C52" s="11"/>
      <c r="D52" s="13">
        <f>IF(EXACT(E52,"Open"),DATEVALUE("7/29/2007"),"")</f>
        <v>39292</v>
      </c>
      <c r="E52" s="7" t="s">
        <v>4</v>
      </c>
    </row>
    <row r="53" spans="1:6" ht="30" customHeight="1">
      <c r="A53" s="3" t="s">
        <v>17</v>
      </c>
      <c r="B53" s="1" t="s">
        <v>72</v>
      </c>
      <c r="C53" s="2" t="s">
        <v>37</v>
      </c>
      <c r="D53" s="13">
        <f>IF(EXACT(E53,"Open"),DATEVALUE("8/7/2007"),"")</f>
        <v>39301</v>
      </c>
      <c r="E53" s="7" t="s">
        <v>4</v>
      </c>
      <c r="F53" s="9" t="s">
        <v>73</v>
      </c>
    </row>
    <row r="54" spans="1:5" ht="30" customHeight="1">
      <c r="A54" s="3" t="s">
        <v>19</v>
      </c>
      <c r="B54" s="1" t="s">
        <v>63</v>
      </c>
      <c r="C54" s="14" t="s">
        <v>36</v>
      </c>
      <c r="D54" s="13">
        <f>IF(EXACT(E54,"Open"),DATEVALUE("8/7/2007"),"")</f>
        <v>39301</v>
      </c>
      <c r="E54" s="7" t="s">
        <v>4</v>
      </c>
    </row>
    <row r="55" spans="1:5" ht="30" customHeight="1">
      <c r="A55" s="3" t="s">
        <v>7</v>
      </c>
      <c r="B55" s="1" t="s">
        <v>22</v>
      </c>
      <c r="C55" s="2" t="s">
        <v>5</v>
      </c>
      <c r="D55" s="13">
        <f>IF(EXACT(E55,"Open"),DATEVALUE("8/12/2007"),"")</f>
        <v>39306</v>
      </c>
      <c r="E55" s="7" t="s">
        <v>4</v>
      </c>
    </row>
    <row r="56" spans="1:5" ht="30" customHeight="1">
      <c r="A56" s="3" t="s">
        <v>19</v>
      </c>
      <c r="B56" s="1" t="s">
        <v>54</v>
      </c>
      <c r="C56" s="14"/>
      <c r="D56" s="13">
        <f>IF(EXACT(E56,"Open"),DATEVALUE("8/18/2007"),"")</f>
        <v>39312</v>
      </c>
      <c r="E56" s="7" t="s">
        <v>4</v>
      </c>
    </row>
    <row r="57" spans="1:5" ht="30" customHeight="1">
      <c r="A57" s="3" t="s">
        <v>17</v>
      </c>
      <c r="B57" s="1" t="s">
        <v>64</v>
      </c>
      <c r="C57" s="14" t="s">
        <v>37</v>
      </c>
      <c r="D57" s="13">
        <f>IF(EXACT(E57,"Open"),DATEVALUE("3/7/2007"),"")</f>
      </c>
      <c r="E57" s="7" t="s">
        <v>83</v>
      </c>
    </row>
    <row r="58" spans="1:5" ht="30" customHeight="1">
      <c r="A58" s="3" t="s">
        <v>8</v>
      </c>
      <c r="B58" s="10" t="s">
        <v>9</v>
      </c>
      <c r="C58" s="14" t="s">
        <v>80</v>
      </c>
      <c r="D58" s="13">
        <f>IF(EXACT(E58,"Open"),DATEVALUE("1/24/2007"),"")</f>
      </c>
      <c r="E58" s="7" t="s">
        <v>83</v>
      </c>
    </row>
    <row r="59" spans="1:5" ht="30" customHeight="1">
      <c r="A59" s="3" t="s">
        <v>17</v>
      </c>
      <c r="B59" s="1" t="s">
        <v>79</v>
      </c>
      <c r="C59" s="2" t="s">
        <v>36</v>
      </c>
      <c r="D59" s="13">
        <f>IF(EXACT(E59,"Open"),DATEVALUE("12/31/2006"),"")</f>
      </c>
      <c r="E59" s="7" t="s">
        <v>83</v>
      </c>
    </row>
  </sheetData>
  <autoFilter ref="A1:F57"/>
  <conditionalFormatting sqref="D2:D65536">
    <cfRule type="cellIs" priority="1" dxfId="0" operator="lessThanOrEqual" stopIfTrue="1">
      <formula>TODAY()</formula>
    </cfRule>
    <cfRule type="cellIs" priority="2" dxfId="1" operator="between" stopIfTrue="1">
      <formula>TODAY()</formula>
      <formula>TODAY()+14</formula>
    </cfRule>
    <cfRule type="cellIs" priority="3" dxfId="2" operator="greaterThanOrEqual" stopIfTrue="1">
      <formula>TODAY()+14</formula>
    </cfRule>
  </conditionalFormatting>
  <dataValidations count="2">
    <dataValidation type="list" allowBlank="1" showInputMessage="1" showErrorMessage="1" sqref="E1:E65536">
      <formula1>"Open, Closed"</formula1>
    </dataValidation>
    <dataValidation type="list" allowBlank="1" showInputMessage="1" showErrorMessage="1" sqref="A1:A65536">
      <formula1>"Website, Registration, Season Setup, Corporation, Season End"</formula1>
    </dataValidation>
  </dataValidations>
  <printOptions horizontalCentered="1"/>
  <pageMargins left="0.75" right="0.75" top="1" bottom="1" header="0.5" footer="0.5"/>
  <pageSetup horizontalDpi="300" verticalDpi="300" orientation="landscape" scale="65" r:id="rId1"/>
  <headerFooter alignWithMargins="0">
    <oddHeader>&amp;LJim Taylor&amp;C&amp;A&amp;R&amp;D</oddHeader>
    <oddFooter>&amp;LPage &amp;P of &amp;N&amp;CSorted by Suspense Date, Status, and Responsible Party&amp;R&amp;F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Taylor</dc:creator>
  <cp:keywords/>
  <dc:description/>
  <cp:lastModifiedBy>Jim Taylor</cp:lastModifiedBy>
  <cp:lastPrinted>2006-02-04T17:36:39Z</cp:lastPrinted>
  <dcterms:created xsi:type="dcterms:W3CDTF">2003-02-03T00:45:34Z</dcterms:created>
  <dcterms:modified xsi:type="dcterms:W3CDTF">2007-03-24T23:48:27Z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-160966105</vt:i4>
  </property>
  <property fmtid="{D5CDD505-2E9C-101B-9397-08002B2CF9AE}" pid="3" name="_EmailSubject">
    <vt:lpwstr>File Transfer (11/12/2004) (ERP AI &amp; Milestones)</vt:lpwstr>
  </property>
  <property fmtid="{D5CDD505-2E9C-101B-9397-08002B2CF9AE}" pid="4" name="_AuthorEmail">
    <vt:lpwstr>Jim.Taylor@westmoreland.com</vt:lpwstr>
  </property>
  <property fmtid="{D5CDD505-2E9C-101B-9397-08002B2CF9AE}" pid="5" name="_AuthorEmailDisplayName">
    <vt:lpwstr>Jim Taylor</vt:lpwstr>
  </property>
  <property fmtid="{D5CDD505-2E9C-101B-9397-08002B2CF9AE}" pid="6" name="_PreviousAdHocReviewCycleID">
    <vt:i4>-160966105</vt:i4>
  </property>
  <property fmtid="{D5CDD505-2E9C-101B-9397-08002B2CF9AE}" pid="7" name="_ReviewingToolsShownOnce">
    <vt:lpwstr/>
  </property>
</Properties>
</file>